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'Plan1'!$L$4:$R$98</definedName>
  </definedNames>
  <calcPr fullCalcOnLoad="1"/>
</workbook>
</file>

<file path=xl/sharedStrings.xml><?xml version="1.0" encoding="utf-8"?>
<sst xmlns="http://schemas.openxmlformats.org/spreadsheetml/2006/main" count="229" uniqueCount="179">
  <si>
    <t>m²</t>
  </si>
  <si>
    <t>m³</t>
  </si>
  <si>
    <t xml:space="preserve">DESCRIÇÃO DOS SERVIÇOS </t>
  </si>
  <si>
    <t>SUB-TOTAL</t>
  </si>
  <si>
    <t>TOTAL</t>
  </si>
  <si>
    <t>SERVIÇOS PRELIMINARES</t>
  </si>
  <si>
    <t>ud</t>
  </si>
  <si>
    <t>m</t>
  </si>
  <si>
    <t>ITEM</t>
  </si>
  <si>
    <t>Município:</t>
  </si>
  <si>
    <t>LOCAL:</t>
  </si>
  <si>
    <t>Rua:</t>
  </si>
  <si>
    <t>PORTO AMAZONAS</t>
  </si>
  <si>
    <t>Centro</t>
  </si>
  <si>
    <t>Área total (m²):</t>
  </si>
  <si>
    <t xml:space="preserve">   1.1</t>
  </si>
  <si>
    <t xml:space="preserve">   2.1</t>
  </si>
  <si>
    <t xml:space="preserve">   2.2</t>
  </si>
  <si>
    <t xml:space="preserve">   3.1</t>
  </si>
  <si>
    <t xml:space="preserve">   4.1</t>
  </si>
  <si>
    <t xml:space="preserve">   4.2</t>
  </si>
  <si>
    <t xml:space="preserve">   5.2</t>
  </si>
  <si>
    <t xml:space="preserve">   6.1</t>
  </si>
  <si>
    <t xml:space="preserve">      6.1.1</t>
  </si>
  <si>
    <t xml:space="preserve">   7.1</t>
  </si>
  <si>
    <t xml:space="preserve">      7.1.1</t>
  </si>
  <si>
    <t xml:space="preserve">      7.1.2</t>
  </si>
  <si>
    <t xml:space="preserve">      7.1.3</t>
  </si>
  <si>
    <t xml:space="preserve">   8.1</t>
  </si>
  <si>
    <t xml:space="preserve">      8.1.1</t>
  </si>
  <si>
    <t xml:space="preserve">      8.1.2</t>
  </si>
  <si>
    <t xml:space="preserve">   8.2</t>
  </si>
  <si>
    <t xml:space="preserve">      8.2.1</t>
  </si>
  <si>
    <t>Obs:</t>
  </si>
  <si>
    <t>QUANTITATIVO</t>
  </si>
  <si>
    <t>CUSTOS (R$)</t>
  </si>
  <si>
    <t>UNIT.</t>
  </si>
  <si>
    <t>QUANT.</t>
  </si>
  <si>
    <t>UNID.</t>
  </si>
  <si>
    <t>TOTAL GERAL (COM BDI DE 22,50%)</t>
  </si>
  <si>
    <t>Data</t>
  </si>
  <si>
    <t>INFRAESTRUTURA</t>
  </si>
  <si>
    <t>SUPRAESTRUTURA</t>
  </si>
  <si>
    <t>PAREDES E PAINÉIS</t>
  </si>
  <si>
    <t>ESQUADRIAS</t>
  </si>
  <si>
    <t>REVESTIMENTOS DECORATIVOS E PINTURAS</t>
  </si>
  <si>
    <t>PAVIMENTAÇÃO</t>
  </si>
  <si>
    <t xml:space="preserve">   Limpeza do terreno</t>
  </si>
  <si>
    <t xml:space="preserve">  Trabalhos em terra</t>
  </si>
  <si>
    <t xml:space="preserve">      2.1.1</t>
  </si>
  <si>
    <t xml:space="preserve">      Locação da obra</t>
  </si>
  <si>
    <t xml:space="preserve">      2.1.2</t>
  </si>
  <si>
    <t xml:space="preserve">      Escavações manuais</t>
  </si>
  <si>
    <t xml:space="preserve">      2.1.3</t>
  </si>
  <si>
    <t xml:space="preserve">      Reaterro e apiloamento</t>
  </si>
  <si>
    <t xml:space="preserve">   Fundações</t>
  </si>
  <si>
    <t xml:space="preserve">      2.2.1</t>
  </si>
  <si>
    <t xml:space="preserve">      2.2.2</t>
  </si>
  <si>
    <t xml:space="preserve">     Fundações profundas</t>
  </si>
  <si>
    <t xml:space="preserve">   Alvenaria de tijolos furados</t>
  </si>
  <si>
    <t xml:space="preserve">   Vergas de concreto</t>
  </si>
  <si>
    <t xml:space="preserve">  Esquadrias de madeira</t>
  </si>
  <si>
    <t xml:space="preserve">      5.2.1</t>
  </si>
  <si>
    <t xml:space="preserve">   Vidros</t>
  </si>
  <si>
    <t>COBERTURAS</t>
  </si>
  <si>
    <t xml:space="preserve">   Telhado</t>
  </si>
  <si>
    <t xml:space="preserve">      6.1.2</t>
  </si>
  <si>
    <t xml:space="preserve">   Internos/Externos</t>
  </si>
  <si>
    <t xml:space="preserve">   7.2</t>
  </si>
  <si>
    <t xml:space="preserve">   Azulejos</t>
  </si>
  <si>
    <t xml:space="preserve">      7.2.1</t>
  </si>
  <si>
    <t xml:space="preserve">   7.3</t>
  </si>
  <si>
    <t xml:space="preserve">   Pinturas</t>
  </si>
  <si>
    <t xml:space="preserve">      7.3.2</t>
  </si>
  <si>
    <t xml:space="preserve">      Verniz sobre madeira</t>
  </si>
  <si>
    <t xml:space="preserve">   Cerâmica</t>
  </si>
  <si>
    <t xml:space="preserve">      Contrapiso</t>
  </si>
  <si>
    <t xml:space="preserve">   Cimentado</t>
  </si>
  <si>
    <t xml:space="preserve">      Contrapiso em concreto desempenado</t>
  </si>
  <si>
    <t>INSTALAÇÕES E APARELHOS</t>
  </si>
  <si>
    <t xml:space="preserve">   9.1</t>
  </si>
  <si>
    <t xml:space="preserve">   Instalações Hidráulicas de água fria</t>
  </si>
  <si>
    <t xml:space="preserve">      9.1.1</t>
  </si>
  <si>
    <t xml:space="preserve">      9.1.2</t>
  </si>
  <si>
    <t xml:space="preserve">      Barrilete</t>
  </si>
  <si>
    <t xml:space="preserve">      9.1.3</t>
  </si>
  <si>
    <t xml:space="preserve">      Prumadas</t>
  </si>
  <si>
    <t xml:space="preserve">      Distribuição</t>
  </si>
  <si>
    <t xml:space="preserve">   Instalações de Esgoto</t>
  </si>
  <si>
    <t xml:space="preserve">   9.2</t>
  </si>
  <si>
    <t xml:space="preserve">      9.2.1</t>
  </si>
  <si>
    <t xml:space="preserve">   9.3</t>
  </si>
  <si>
    <t xml:space="preserve">   Instalações Elétricas / Telefônicas</t>
  </si>
  <si>
    <t xml:space="preserve">      9.3.1</t>
  </si>
  <si>
    <t xml:space="preserve">      Tubulação em caixas nas alvenarias</t>
  </si>
  <si>
    <t xml:space="preserve">      9.3.2</t>
  </si>
  <si>
    <t xml:space="preserve">      Enfiação/prumada</t>
  </si>
  <si>
    <t xml:space="preserve">      9.3.3</t>
  </si>
  <si>
    <t xml:space="preserve">      9.3.4</t>
  </si>
  <si>
    <t xml:space="preserve">      Tomadas, interruptores e disjuntores</t>
  </si>
  <si>
    <t xml:space="preserve">      9.3.5</t>
  </si>
  <si>
    <t xml:space="preserve">   9.4</t>
  </si>
  <si>
    <t xml:space="preserve">   Louças e metais</t>
  </si>
  <si>
    <t xml:space="preserve">      9.4.1</t>
  </si>
  <si>
    <t xml:space="preserve">      9.4.2</t>
  </si>
  <si>
    <t>COMPLEMENTAÇÃO DA OBRA</t>
  </si>
  <si>
    <t xml:space="preserve">   10.1</t>
  </si>
  <si>
    <t xml:space="preserve">   Limpeza final da obra</t>
  </si>
  <si>
    <t xml:space="preserve">      Portas 80x210cm (madeira chapeada) c/ fechadura e dobradiça</t>
  </si>
  <si>
    <t xml:space="preserve">      6.1.3</t>
  </si>
  <si>
    <t xml:space="preserve">      Rede e ramais de esgoto</t>
  </si>
  <si>
    <t xml:space="preserve">      6.1.4</t>
  </si>
  <si>
    <t xml:space="preserve">      Forro PVC</t>
  </si>
  <si>
    <t xml:space="preserve">       Luminárias calha (fluorescente)</t>
  </si>
  <si>
    <t xml:space="preserve">       Luminárias tipo spot</t>
  </si>
  <si>
    <t xml:space="preserve">      Portas 70x210cm (madeira chapeada) c/ fechadura e dobradiça</t>
  </si>
  <si>
    <r>
      <t xml:space="preserve">     Vigas Baldrames - concreto fck </t>
    </r>
    <r>
      <rPr>
        <sz val="8"/>
        <color indexed="8"/>
        <rFont val="Symbol"/>
        <family val="1"/>
      </rPr>
      <t>³ 25M</t>
    </r>
    <r>
      <rPr>
        <sz val="8"/>
        <color indexed="8"/>
        <rFont val="Arial"/>
        <family val="2"/>
      </rPr>
      <t>Pa</t>
    </r>
  </si>
  <si>
    <r>
      <t xml:space="preserve">   Concreto Armado (pilares, cintas) - fck </t>
    </r>
    <r>
      <rPr>
        <sz val="8"/>
        <color indexed="8"/>
        <rFont val="Symbol"/>
        <family val="1"/>
      </rPr>
      <t>³</t>
    </r>
    <r>
      <rPr>
        <sz val="8"/>
        <color indexed="8"/>
        <rFont val="Arial"/>
        <family val="2"/>
      </rPr>
      <t xml:space="preserve"> 25MPa</t>
    </r>
  </si>
  <si>
    <t xml:space="preserve">      Chapisco 1:3 e/ou 1:4 (arg. básica de cimento e areia grossa)</t>
  </si>
  <si>
    <t xml:space="preserve">      Emboço 1:2:8 (arg. grossa de cimento cal e areia)</t>
  </si>
  <si>
    <t xml:space="preserve">      Reboco (arg. básica de cal e areia fina, com nata de cal)</t>
  </si>
  <si>
    <t xml:space="preserve">      Cerâmica decorada ou lisa (inclui rejuntamento) - dim. mín 30x30cm</t>
  </si>
  <si>
    <t xml:space="preserve">      7.3.1</t>
  </si>
  <si>
    <t xml:space="preserve">   PLANILHA ORÇAMENTÁRIA / CONSTRUÇÃO CIVIL</t>
  </si>
  <si>
    <t>Área existente (m²):</t>
  </si>
  <si>
    <t>Área a ampliar (m²):</t>
  </si>
  <si>
    <t xml:space="preserve">  REFORMA E AMPLIAÇÃO - CENTRO DO ADOLESCENTE ESPERANÇA</t>
  </si>
  <si>
    <t>RUA BARÃO DO RIO BRANCO ESQ. RUA NOVE DE NOVEMBRO</t>
  </si>
  <si>
    <t>José Brasílio Scheremeta Lino</t>
  </si>
  <si>
    <t>Eng. Civil CREA PR-89.159/D</t>
  </si>
  <si>
    <t>_____________________________________________</t>
  </si>
  <si>
    <t>Ademir Schühli</t>
  </si>
  <si>
    <t>Prefeito Municipal</t>
  </si>
  <si>
    <t xml:space="preserve">      Telhas cerâmicas tipo francesa</t>
  </si>
  <si>
    <t xml:space="preserve">   1.2</t>
  </si>
  <si>
    <t xml:space="preserve">      1.2.1</t>
  </si>
  <si>
    <t xml:space="preserve">      1.2.2</t>
  </si>
  <si>
    <t xml:space="preserve">   Demolições/Remoções</t>
  </si>
  <si>
    <t xml:space="preserve">      Remoção de esquadrias de madeira</t>
  </si>
  <si>
    <t xml:space="preserve">      Demolição de alvenaria em tijolo cerâmico</t>
  </si>
  <si>
    <t xml:space="preserve">      Portas 160x210cm (madeira/vidro) - inclusive ferragens e dobradiça (padrão existente)</t>
  </si>
  <si>
    <t xml:space="preserve">      Vidro Liso 4mm (aplicação em esquadrias de madeira)</t>
  </si>
  <si>
    <t xml:space="preserve">      Janela 150x120cm correr 4F (madeira e vidro) c/ ferragens (padrão existente)</t>
  </si>
  <si>
    <t xml:space="preserve">      Janela 150x100cm correr 4F (madeira e vidro) c/ ferragens (padrão existente)</t>
  </si>
  <si>
    <t xml:space="preserve">      Janela 60x60cm maximo ar (madeira e vidro) c/ ferragens (padrão existente)</t>
  </si>
  <si>
    <t xml:space="preserve">      Janela 80x60cm veneziana fixa (madeira e vidro) c/ ferragens</t>
  </si>
  <si>
    <t xml:space="preserve">      Recolocação de janela 150x120cm (existentes)</t>
  </si>
  <si>
    <t xml:space="preserve">      Tinta acrílica cor a definir (paredes externas) - pintura externa completa</t>
  </si>
  <si>
    <t xml:space="preserve">      Tinta acrílica cor branca (paredes internas) - pintura interna completa</t>
  </si>
  <si>
    <t xml:space="preserve">      Estrutura metálica (viga) para apoio da estrutura de madeira (salão)</t>
  </si>
  <si>
    <t xml:space="preserve">      Forro madeira </t>
  </si>
  <si>
    <t xml:space="preserve">       Lavatório com coluna - inclusive ferragens e torneira</t>
  </si>
  <si>
    <t xml:space="preserve">       Vaso sanitário (com caixa acoplada) - acessível</t>
  </si>
  <si>
    <t xml:space="preserve">      9.4.3</t>
  </si>
  <si>
    <t xml:space="preserve">      9.4.4</t>
  </si>
  <si>
    <t xml:space="preserve">       Barras de apoio ao PNE em metal cromado</t>
  </si>
  <si>
    <t xml:space="preserve">      Estrutura para telhado em madeira (incluindo projeção do beiral)</t>
  </si>
  <si>
    <t xml:space="preserve">      Azulejo de cor clara (inclui rejuntamento) - 30x30cm</t>
  </si>
  <si>
    <t xml:space="preserve">      Remoção de revestimento (piso e azulejo)</t>
  </si>
  <si>
    <t xml:space="preserve">      1.2.3</t>
  </si>
  <si>
    <t xml:space="preserve">      1.2.4</t>
  </si>
  <si>
    <t xml:space="preserve">      Remoção de calçada em concreto e/ou contrapiso</t>
  </si>
  <si>
    <t xml:space="preserve">      6.1.5</t>
  </si>
  <si>
    <t xml:space="preserve">      7.3.3</t>
  </si>
  <si>
    <t xml:space="preserve">      9.4.5</t>
  </si>
  <si>
    <t xml:space="preserve">       Tanque em louça cor branca - inclusive complementos e ferragens</t>
  </si>
  <si>
    <t xml:space="preserve"> </t>
  </si>
  <si>
    <t>Os custos dos serviços são baseados nas tabelas SINAPI (JAN/2014)</t>
  </si>
  <si>
    <t>Os custos unitários dos serviços já incluem BDI de 22,50%</t>
  </si>
  <si>
    <t xml:space="preserve">   5.1</t>
  </si>
  <si>
    <t xml:space="preserve">      5.1.1</t>
  </si>
  <si>
    <t xml:space="preserve">      5.1.2</t>
  </si>
  <si>
    <t xml:space="preserve">      5.1.3</t>
  </si>
  <si>
    <t xml:space="preserve">      5.1.4</t>
  </si>
  <si>
    <t xml:space="preserve">      5.1.5</t>
  </si>
  <si>
    <t xml:space="preserve">      5.1.6</t>
  </si>
  <si>
    <t xml:space="preserve">      5.1.7</t>
  </si>
  <si>
    <t xml:space="preserve">      5.1.8</t>
  </si>
  <si>
    <r>
      <t xml:space="preserve">FEVEREIRO/2014 </t>
    </r>
    <r>
      <rPr>
        <sz val="8"/>
        <color indexed="8"/>
        <rFont val="Arial"/>
        <family val="2"/>
      </rPr>
      <t xml:space="preserve">Revisão: </t>
    </r>
    <r>
      <rPr>
        <b/>
        <sz val="8"/>
        <color indexed="8"/>
        <rFont val="Arial"/>
        <family val="2"/>
      </rPr>
      <t>11/04/14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</si>
</sst>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alibri"/>
      <family val="0"/>
    </font>
    <font>
      <b/>
      <sz val="9"/>
      <color indexed="8"/>
      <name val="Arial"/>
      <family val="2"/>
    </font>
    <font>
      <sz val="8"/>
      <color indexed="8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6" fillId="0" borderId="2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170" fontId="6" fillId="0" borderId="36" xfId="47" applyFont="1" applyBorder="1" applyAlignment="1">
      <alignment horizontal="center"/>
    </xf>
    <xf numFmtId="170" fontId="6" fillId="0" borderId="37" xfId="47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 vertical="center" wrapText="1" shrinkToFit="1"/>
    </xf>
    <xf numFmtId="2" fontId="6" fillId="0" borderId="35" xfId="0" applyNumberFormat="1" applyFont="1" applyBorder="1" applyAlignment="1">
      <alignment horizontal="center"/>
    </xf>
    <xf numFmtId="170" fontId="7" fillId="0" borderId="19" xfId="47" applyFont="1" applyBorder="1" applyAlignment="1">
      <alignment horizontal="center" vertical="center"/>
    </xf>
    <xf numFmtId="170" fontId="7" fillId="0" borderId="41" xfId="47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3</xdr:row>
      <xdr:rowOff>19050</xdr:rowOff>
    </xdr:from>
    <xdr:to>
      <xdr:col>12</xdr:col>
      <xdr:colOff>180975</xdr:colOff>
      <xdr:row>6</xdr:row>
      <xdr:rowOff>171450</xdr:rowOff>
    </xdr:to>
    <xdr:pic>
      <xdr:nvPicPr>
        <xdr:cNvPr id="1" name="Imagem 2" descr="Brasã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000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X98"/>
  <sheetViews>
    <sheetView tabSelected="1" zoomScalePageLayoutView="0" workbookViewId="0" topLeftCell="I73">
      <selection activeCell="R90" sqref="R90"/>
    </sheetView>
  </sheetViews>
  <sheetFormatPr defaultColWidth="9.140625" defaultRowHeight="15"/>
  <cols>
    <col min="12" max="12" width="7.7109375" style="0" bestFit="1" customWidth="1"/>
    <col min="13" max="13" width="61.28125" style="0" customWidth="1"/>
    <col min="14" max="14" width="5.140625" style="0" customWidth="1"/>
    <col min="15" max="15" width="7.7109375" style="0" customWidth="1"/>
    <col min="16" max="16" width="7.00390625" style="0" bestFit="1" customWidth="1"/>
    <col min="17" max="17" width="10.7109375" style="0" customWidth="1"/>
    <col min="18" max="18" width="13.57421875" style="0" customWidth="1"/>
  </cols>
  <sheetData>
    <row r="1" spans="13:24" ht="15"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3:24" ht="15"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4:24" ht="15.75" thickBot="1"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2:24" ht="15">
      <c r="L4" s="9"/>
      <c r="M4" s="69" t="s">
        <v>123</v>
      </c>
      <c r="N4" s="70"/>
      <c r="O4" s="70"/>
      <c r="P4" s="70"/>
      <c r="Q4" s="70"/>
      <c r="R4" s="71"/>
      <c r="S4" s="1"/>
      <c r="T4" s="1"/>
      <c r="U4" s="1"/>
      <c r="V4" s="1"/>
      <c r="W4" s="1"/>
      <c r="X4" s="1"/>
    </row>
    <row r="5" spans="12:24" ht="15">
      <c r="L5" s="10"/>
      <c r="M5" s="72"/>
      <c r="N5" s="72"/>
      <c r="O5" s="72"/>
      <c r="P5" s="72"/>
      <c r="Q5" s="72"/>
      <c r="R5" s="73"/>
      <c r="S5" s="1"/>
      <c r="T5" s="1"/>
      <c r="U5" s="1"/>
      <c r="V5" s="1"/>
      <c r="W5" s="1"/>
      <c r="X5" s="1"/>
    </row>
    <row r="6" spans="12:24" ht="15" customHeight="1">
      <c r="L6" s="10"/>
      <c r="M6" s="80" t="s">
        <v>126</v>
      </c>
      <c r="N6" s="80"/>
      <c r="O6" s="80"/>
      <c r="P6" s="80"/>
      <c r="Q6" s="80"/>
      <c r="R6" s="81"/>
      <c r="S6" s="2"/>
      <c r="T6" s="2"/>
      <c r="U6" s="2"/>
      <c r="V6" s="2"/>
      <c r="W6" s="2"/>
      <c r="X6" s="2"/>
    </row>
    <row r="7" spans="12:24" ht="15.75" thickBot="1">
      <c r="L7" s="37"/>
      <c r="M7" s="82"/>
      <c r="N7" s="82"/>
      <c r="O7" s="82"/>
      <c r="P7" s="82"/>
      <c r="Q7" s="82"/>
      <c r="R7" s="83"/>
      <c r="S7" s="2"/>
      <c r="T7" s="2"/>
      <c r="U7" s="2"/>
      <c r="V7" s="2"/>
      <c r="W7" s="2"/>
      <c r="X7" s="2"/>
    </row>
    <row r="8" spans="12:24" ht="15">
      <c r="L8" s="39" t="s">
        <v>9</v>
      </c>
      <c r="M8" s="38" t="s">
        <v>12</v>
      </c>
      <c r="N8" s="76" t="s">
        <v>40</v>
      </c>
      <c r="O8" s="76"/>
      <c r="P8" s="79" t="s">
        <v>124</v>
      </c>
      <c r="Q8" s="79"/>
      <c r="R8" s="43">
        <v>110.92</v>
      </c>
      <c r="S8" s="2"/>
      <c r="T8" s="2"/>
      <c r="U8" s="2"/>
      <c r="V8" s="2"/>
      <c r="W8" s="2"/>
      <c r="X8" s="2"/>
    </row>
    <row r="9" spans="12:18" ht="15">
      <c r="L9" s="35" t="s">
        <v>10</v>
      </c>
      <c r="M9" s="34" t="s">
        <v>13</v>
      </c>
      <c r="N9" s="51" t="s">
        <v>178</v>
      </c>
      <c r="O9" s="52"/>
      <c r="P9" s="63" t="s">
        <v>125</v>
      </c>
      <c r="Q9" s="63"/>
      <c r="R9" s="36">
        <v>127.78</v>
      </c>
    </row>
    <row r="10" spans="12:18" ht="15">
      <c r="L10" s="47" t="s">
        <v>11</v>
      </c>
      <c r="M10" s="49" t="s">
        <v>127</v>
      </c>
      <c r="N10" s="53"/>
      <c r="O10" s="54"/>
      <c r="P10" s="63" t="s">
        <v>14</v>
      </c>
      <c r="Q10" s="63"/>
      <c r="R10" s="36">
        <v>238.7</v>
      </c>
    </row>
    <row r="11" spans="12:18" ht="15" customHeight="1" thickBot="1">
      <c r="L11" s="48"/>
      <c r="M11" s="50"/>
      <c r="N11" s="75" t="s">
        <v>34</v>
      </c>
      <c r="O11" s="75"/>
      <c r="P11" s="77" t="s">
        <v>35</v>
      </c>
      <c r="Q11" s="77"/>
      <c r="R11" s="78"/>
    </row>
    <row r="12" spans="12:18" ht="15.75" thickBot="1">
      <c r="L12" s="40" t="s">
        <v>8</v>
      </c>
      <c r="M12" s="41" t="s">
        <v>2</v>
      </c>
      <c r="N12" s="32" t="s">
        <v>38</v>
      </c>
      <c r="O12" s="42" t="s">
        <v>37</v>
      </c>
      <c r="P12" s="32" t="s">
        <v>36</v>
      </c>
      <c r="Q12" s="33" t="s">
        <v>3</v>
      </c>
      <c r="R12" s="42" t="s">
        <v>4</v>
      </c>
    </row>
    <row r="13" spans="12:18" ht="15">
      <c r="L13" s="23">
        <v>1</v>
      </c>
      <c r="M13" s="64" t="s">
        <v>5</v>
      </c>
      <c r="N13" s="65"/>
      <c r="O13" s="65"/>
      <c r="P13" s="65"/>
      <c r="Q13" s="66"/>
      <c r="R13" s="19">
        <f>Q14+Q16+Q17+Q18+Q19</f>
        <v>2349.4075000000003</v>
      </c>
    </row>
    <row r="14" spans="12:18" ht="15">
      <c r="L14" s="16" t="s">
        <v>15</v>
      </c>
      <c r="M14" s="13" t="s">
        <v>47</v>
      </c>
      <c r="N14" s="3" t="s">
        <v>0</v>
      </c>
      <c r="O14" s="24">
        <v>127.78</v>
      </c>
      <c r="P14" s="3">
        <v>2.75</v>
      </c>
      <c r="Q14" s="17">
        <f>P14*O14</f>
        <v>351.395</v>
      </c>
      <c r="R14" s="20"/>
    </row>
    <row r="15" spans="12:18" ht="15">
      <c r="L15" s="16" t="s">
        <v>134</v>
      </c>
      <c r="M15" s="13" t="s">
        <v>137</v>
      </c>
      <c r="N15" s="3"/>
      <c r="O15" s="24"/>
      <c r="P15" s="3"/>
      <c r="Q15" s="17"/>
      <c r="R15" s="20"/>
    </row>
    <row r="16" spans="12:18" ht="15">
      <c r="L16" s="16" t="s">
        <v>135</v>
      </c>
      <c r="M16" s="13" t="s">
        <v>138</v>
      </c>
      <c r="N16" s="3" t="s">
        <v>6</v>
      </c>
      <c r="O16" s="24">
        <v>2</v>
      </c>
      <c r="P16" s="3">
        <v>20.89</v>
      </c>
      <c r="Q16" s="17">
        <f>P16*O16</f>
        <v>41.78</v>
      </c>
      <c r="R16" s="20"/>
    </row>
    <row r="17" spans="12:18" ht="15">
      <c r="L17" s="16" t="s">
        <v>136</v>
      </c>
      <c r="M17" s="13" t="s">
        <v>139</v>
      </c>
      <c r="N17" s="3" t="s">
        <v>0</v>
      </c>
      <c r="O17" s="24">
        <v>26.05</v>
      </c>
      <c r="P17" s="3">
        <v>27.57</v>
      </c>
      <c r="Q17" s="17">
        <f>P17*O17</f>
        <v>718.1985000000001</v>
      </c>
      <c r="R17" s="20"/>
    </row>
    <row r="18" spans="12:18" ht="15">
      <c r="L18" s="16" t="s">
        <v>159</v>
      </c>
      <c r="M18" s="13" t="s">
        <v>158</v>
      </c>
      <c r="N18" s="3" t="s">
        <v>0</v>
      </c>
      <c r="O18" s="24">
        <v>19.9</v>
      </c>
      <c r="P18" s="3">
        <v>31.46</v>
      </c>
      <c r="Q18" s="17">
        <f>P18*O18</f>
        <v>626.054</v>
      </c>
      <c r="R18" s="20"/>
    </row>
    <row r="19" spans="12:18" ht="15">
      <c r="L19" s="16" t="s">
        <v>160</v>
      </c>
      <c r="M19" s="13" t="s">
        <v>161</v>
      </c>
      <c r="N19" s="3" t="s">
        <v>0</v>
      </c>
      <c r="O19" s="24">
        <v>37</v>
      </c>
      <c r="P19" s="3">
        <v>16.54</v>
      </c>
      <c r="Q19" s="17">
        <f>P19*O19</f>
        <v>611.98</v>
      </c>
      <c r="R19" s="20"/>
    </row>
    <row r="20" spans="12:18" ht="15">
      <c r="L20" s="15">
        <v>2</v>
      </c>
      <c r="M20" s="57" t="s">
        <v>41</v>
      </c>
      <c r="N20" s="58"/>
      <c r="O20" s="58"/>
      <c r="P20" s="58"/>
      <c r="Q20" s="59"/>
      <c r="R20" s="22"/>
    </row>
    <row r="21" spans="12:18" ht="15">
      <c r="L21" s="16" t="s">
        <v>16</v>
      </c>
      <c r="M21" s="13" t="s">
        <v>48</v>
      </c>
      <c r="N21" s="3"/>
      <c r="O21" s="3"/>
      <c r="P21" s="4"/>
      <c r="Q21" s="17"/>
      <c r="R21" s="19">
        <f>Q22+Q23+Q24+Q26+Q27</f>
        <v>15741.1907</v>
      </c>
    </row>
    <row r="22" spans="12:18" ht="15">
      <c r="L22" s="16" t="s">
        <v>49</v>
      </c>
      <c r="M22" s="13" t="s">
        <v>50</v>
      </c>
      <c r="N22" s="3" t="s">
        <v>0</v>
      </c>
      <c r="O22" s="24">
        <v>127.78</v>
      </c>
      <c r="P22" s="4">
        <v>7.35</v>
      </c>
      <c r="Q22" s="17">
        <f>P22*O22</f>
        <v>939.183</v>
      </c>
      <c r="R22" s="21"/>
    </row>
    <row r="23" spans="12:18" ht="15">
      <c r="L23" s="16" t="s">
        <v>51</v>
      </c>
      <c r="M23" s="13" t="s">
        <v>52</v>
      </c>
      <c r="N23" s="3" t="s">
        <v>1</v>
      </c>
      <c r="O23" s="24">
        <v>14.75</v>
      </c>
      <c r="P23" s="4">
        <v>28.11</v>
      </c>
      <c r="Q23" s="17">
        <f>P23*O23</f>
        <v>414.6225</v>
      </c>
      <c r="R23" s="21"/>
    </row>
    <row r="24" spans="12:18" ht="15">
      <c r="L24" s="16" t="s">
        <v>53</v>
      </c>
      <c r="M24" s="13" t="s">
        <v>54</v>
      </c>
      <c r="N24" s="3" t="s">
        <v>1</v>
      </c>
      <c r="O24" s="24">
        <v>3.25</v>
      </c>
      <c r="P24" s="4">
        <v>38.59</v>
      </c>
      <c r="Q24" s="17">
        <f>P24*O24</f>
        <v>125.41750000000002</v>
      </c>
      <c r="R24" s="21"/>
    </row>
    <row r="25" spans="12:18" ht="15">
      <c r="L25" s="16" t="s">
        <v>17</v>
      </c>
      <c r="M25" s="13" t="s">
        <v>55</v>
      </c>
      <c r="N25" s="3"/>
      <c r="O25" s="3"/>
      <c r="P25" s="4"/>
      <c r="Q25" s="17"/>
      <c r="R25" s="21"/>
    </row>
    <row r="26" spans="12:18" ht="15">
      <c r="L26" s="16" t="s">
        <v>56</v>
      </c>
      <c r="M26" s="13" t="s">
        <v>58</v>
      </c>
      <c r="N26" s="3" t="s">
        <v>1</v>
      </c>
      <c r="O26" s="3">
        <v>13.96</v>
      </c>
      <c r="P26" s="4">
        <v>635.54</v>
      </c>
      <c r="Q26" s="17">
        <f>P26*O26</f>
        <v>8872.1384</v>
      </c>
      <c r="R26" s="21"/>
    </row>
    <row r="27" spans="12:18" ht="15">
      <c r="L27" s="16" t="s">
        <v>57</v>
      </c>
      <c r="M27" s="13" t="s">
        <v>116</v>
      </c>
      <c r="N27" s="3" t="s">
        <v>1</v>
      </c>
      <c r="O27" s="3">
        <v>4.63</v>
      </c>
      <c r="P27" s="4">
        <v>1164.11</v>
      </c>
      <c r="Q27" s="17">
        <f>P27*O27</f>
        <v>5389.829299999999</v>
      </c>
      <c r="R27" s="21"/>
    </row>
    <row r="28" spans="12:18" ht="15">
      <c r="L28" s="15">
        <v>3</v>
      </c>
      <c r="M28" s="57" t="s">
        <v>42</v>
      </c>
      <c r="N28" s="58"/>
      <c r="O28" s="58"/>
      <c r="P28" s="58"/>
      <c r="Q28" s="59"/>
      <c r="R28" s="22">
        <f>Q29</f>
        <v>7170.9176</v>
      </c>
    </row>
    <row r="29" spans="12:18" ht="15">
      <c r="L29" s="16" t="s">
        <v>18</v>
      </c>
      <c r="M29" s="13" t="s">
        <v>117</v>
      </c>
      <c r="N29" s="3" t="s">
        <v>1</v>
      </c>
      <c r="O29" s="3">
        <v>6.16</v>
      </c>
      <c r="P29" s="4">
        <v>1164.11</v>
      </c>
      <c r="Q29" s="17">
        <f>P29*O29</f>
        <v>7170.9176</v>
      </c>
      <c r="R29" s="20"/>
    </row>
    <row r="30" spans="12:18" ht="15">
      <c r="L30" s="15">
        <v>4</v>
      </c>
      <c r="M30" s="57" t="s">
        <v>43</v>
      </c>
      <c r="N30" s="58"/>
      <c r="O30" s="58"/>
      <c r="P30" s="58"/>
      <c r="Q30" s="59"/>
      <c r="R30" s="22">
        <f>Q31+Q32</f>
        <v>8451.8025</v>
      </c>
    </row>
    <row r="31" spans="12:18" ht="15">
      <c r="L31" s="16" t="s">
        <v>19</v>
      </c>
      <c r="M31" s="13" t="s">
        <v>59</v>
      </c>
      <c r="N31" s="3" t="s">
        <v>0</v>
      </c>
      <c r="O31" s="3">
        <v>185.22</v>
      </c>
      <c r="P31" s="4">
        <v>43.18</v>
      </c>
      <c r="Q31" s="17">
        <f>P31*O31</f>
        <v>7997.7996</v>
      </c>
      <c r="R31" s="20"/>
    </row>
    <row r="32" spans="12:18" ht="15">
      <c r="L32" s="16" t="s">
        <v>20</v>
      </c>
      <c r="M32" s="13" t="s">
        <v>60</v>
      </c>
      <c r="N32" s="3" t="s">
        <v>0</v>
      </c>
      <c r="O32" s="3">
        <v>0.39</v>
      </c>
      <c r="P32" s="4">
        <v>1164.11</v>
      </c>
      <c r="Q32" s="17">
        <f>P32*O32</f>
        <v>454.00289999999995</v>
      </c>
      <c r="R32" s="21"/>
    </row>
    <row r="33" spans="12:18" ht="15">
      <c r="L33" s="15">
        <v>5</v>
      </c>
      <c r="M33" s="57" t="s">
        <v>44</v>
      </c>
      <c r="N33" s="58"/>
      <c r="O33" s="58"/>
      <c r="P33" s="58"/>
      <c r="Q33" s="59"/>
      <c r="R33" s="22">
        <f>Q35+Q36+Q37+Q38+Q39+Q40+Q41+Q42+Q44</f>
        <v>12446.9008</v>
      </c>
    </row>
    <row r="34" spans="12:18" ht="15">
      <c r="L34" s="16" t="s">
        <v>169</v>
      </c>
      <c r="M34" s="13" t="s">
        <v>61</v>
      </c>
      <c r="N34" s="3"/>
      <c r="O34" s="3"/>
      <c r="P34" s="4"/>
      <c r="Q34" s="17"/>
      <c r="R34" s="21"/>
    </row>
    <row r="35" spans="12:18" ht="15">
      <c r="L35" s="16" t="s">
        <v>170</v>
      </c>
      <c r="M35" s="13" t="s">
        <v>115</v>
      </c>
      <c r="N35" s="3" t="s">
        <v>6</v>
      </c>
      <c r="O35" s="3">
        <v>1</v>
      </c>
      <c r="P35" s="4">
        <v>384.8</v>
      </c>
      <c r="Q35" s="17">
        <f>P35*O35</f>
        <v>384.8</v>
      </c>
      <c r="R35" s="21"/>
    </row>
    <row r="36" spans="12:18" ht="15">
      <c r="L36" s="16" t="s">
        <v>171</v>
      </c>
      <c r="M36" s="13" t="s">
        <v>108</v>
      </c>
      <c r="N36" s="3" t="s">
        <v>6</v>
      </c>
      <c r="O36" s="3">
        <v>8</v>
      </c>
      <c r="P36" s="4">
        <v>391.18</v>
      </c>
      <c r="Q36" s="17">
        <f aca="true" t="shared" si="0" ref="Q36:Q42">P36*O36</f>
        <v>3129.44</v>
      </c>
      <c r="R36" s="21"/>
    </row>
    <row r="37" spans="12:18" ht="15">
      <c r="L37" s="16" t="s">
        <v>172</v>
      </c>
      <c r="M37" s="13" t="s">
        <v>140</v>
      </c>
      <c r="N37" s="3" t="s">
        <v>6</v>
      </c>
      <c r="O37" s="3">
        <v>1</v>
      </c>
      <c r="P37" s="4">
        <v>782.39</v>
      </c>
      <c r="Q37" s="17">
        <f t="shared" si="0"/>
        <v>782.39</v>
      </c>
      <c r="R37" s="21"/>
    </row>
    <row r="38" spans="12:18" ht="15">
      <c r="L38" s="16" t="s">
        <v>173</v>
      </c>
      <c r="M38" s="13" t="s">
        <v>142</v>
      </c>
      <c r="N38" s="3" t="s">
        <v>6</v>
      </c>
      <c r="O38" s="3">
        <v>4</v>
      </c>
      <c r="P38" s="4">
        <v>1004.05</v>
      </c>
      <c r="Q38" s="17">
        <f t="shared" si="0"/>
        <v>4016.2</v>
      </c>
      <c r="R38" s="21"/>
    </row>
    <row r="39" spans="12:18" ht="15">
      <c r="L39" s="16" t="s">
        <v>174</v>
      </c>
      <c r="M39" s="13" t="s">
        <v>143</v>
      </c>
      <c r="N39" s="3" t="s">
        <v>6</v>
      </c>
      <c r="O39" s="3">
        <v>2</v>
      </c>
      <c r="P39" s="4">
        <v>836.69</v>
      </c>
      <c r="Q39" s="17">
        <f t="shared" si="0"/>
        <v>1673.38</v>
      </c>
      <c r="R39" s="21"/>
    </row>
    <row r="40" spans="12:18" ht="15">
      <c r="L40" s="16" t="s">
        <v>175</v>
      </c>
      <c r="M40" s="13" t="s">
        <v>144</v>
      </c>
      <c r="N40" s="3" t="s">
        <v>6</v>
      </c>
      <c r="O40" s="3">
        <v>3</v>
      </c>
      <c r="P40" s="4">
        <v>200.81</v>
      </c>
      <c r="Q40" s="17">
        <f t="shared" si="0"/>
        <v>602.4300000000001</v>
      </c>
      <c r="R40" s="21"/>
    </row>
    <row r="41" spans="12:18" ht="15">
      <c r="L41" s="16" t="s">
        <v>176</v>
      </c>
      <c r="M41" s="13" t="s">
        <v>145</v>
      </c>
      <c r="N41" s="3" t="s">
        <v>6</v>
      </c>
      <c r="O41" s="3">
        <v>1</v>
      </c>
      <c r="P41" s="4">
        <v>267.77</v>
      </c>
      <c r="Q41" s="17">
        <f t="shared" si="0"/>
        <v>267.77</v>
      </c>
      <c r="R41" s="21"/>
    </row>
    <row r="42" spans="12:18" ht="15">
      <c r="L42" s="16" t="s">
        <v>177</v>
      </c>
      <c r="M42" s="13" t="s">
        <v>146</v>
      </c>
      <c r="N42" s="3" t="s">
        <v>6</v>
      </c>
      <c r="O42" s="3">
        <v>3</v>
      </c>
      <c r="P42" s="4">
        <v>36.21</v>
      </c>
      <c r="Q42" s="17">
        <f t="shared" si="0"/>
        <v>108.63</v>
      </c>
      <c r="R42" s="21"/>
    </row>
    <row r="43" spans="12:18" ht="15">
      <c r="L43" s="16" t="s">
        <v>21</v>
      </c>
      <c r="M43" s="13" t="s">
        <v>63</v>
      </c>
      <c r="N43" s="3"/>
      <c r="O43" s="3"/>
      <c r="P43" s="4"/>
      <c r="Q43" s="17"/>
      <c r="R43" s="21"/>
    </row>
    <row r="44" spans="12:18" ht="15">
      <c r="L44" s="16" t="s">
        <v>62</v>
      </c>
      <c r="M44" s="13" t="s">
        <v>141</v>
      </c>
      <c r="N44" s="3" t="s">
        <v>0</v>
      </c>
      <c r="O44" s="24">
        <v>14.64</v>
      </c>
      <c r="P44" s="4">
        <v>101.22</v>
      </c>
      <c r="Q44" s="17">
        <f>P44*O44</f>
        <v>1481.8608000000002</v>
      </c>
      <c r="R44" s="21"/>
    </row>
    <row r="45" spans="12:18" ht="15">
      <c r="L45" s="15">
        <v>6</v>
      </c>
      <c r="M45" s="57" t="s">
        <v>64</v>
      </c>
      <c r="N45" s="58"/>
      <c r="O45" s="58"/>
      <c r="P45" s="58"/>
      <c r="Q45" s="59"/>
      <c r="R45" s="22">
        <f>Q47+Q48+Q49+Q50+Q51</f>
        <v>28189.015400000004</v>
      </c>
    </row>
    <row r="46" spans="12:18" ht="15">
      <c r="L46" s="16" t="s">
        <v>22</v>
      </c>
      <c r="M46" s="13" t="s">
        <v>65</v>
      </c>
      <c r="N46" s="3"/>
      <c r="O46" s="3"/>
      <c r="P46" s="4"/>
      <c r="Q46" s="17"/>
      <c r="R46" s="20"/>
    </row>
    <row r="47" spans="12:18" ht="15">
      <c r="L47" s="16" t="s">
        <v>23</v>
      </c>
      <c r="M47" s="13" t="s">
        <v>156</v>
      </c>
      <c r="N47" s="3" t="s">
        <v>0</v>
      </c>
      <c r="O47" s="3">
        <v>207.86</v>
      </c>
      <c r="P47" s="4">
        <v>63.83</v>
      </c>
      <c r="Q47" s="17">
        <f>P47*O47</f>
        <v>13267.703800000001</v>
      </c>
      <c r="R47" s="21"/>
    </row>
    <row r="48" spans="12:18" ht="15">
      <c r="L48" s="16" t="s">
        <v>66</v>
      </c>
      <c r="M48" s="13" t="s">
        <v>149</v>
      </c>
      <c r="N48" s="3" t="s">
        <v>6</v>
      </c>
      <c r="O48" s="3">
        <v>3</v>
      </c>
      <c r="P48" s="4">
        <v>1439.13</v>
      </c>
      <c r="Q48" s="17">
        <f>P48*O48</f>
        <v>4317.39</v>
      </c>
      <c r="R48" s="21"/>
    </row>
    <row r="49" spans="12:18" ht="15">
      <c r="L49" s="16" t="s">
        <v>109</v>
      </c>
      <c r="M49" s="13" t="s">
        <v>133</v>
      </c>
      <c r="N49" s="3" t="s">
        <v>0</v>
      </c>
      <c r="O49" s="24">
        <v>102.4</v>
      </c>
      <c r="P49" s="4">
        <v>36.64</v>
      </c>
      <c r="Q49" s="17">
        <f>P49*O49</f>
        <v>3751.936</v>
      </c>
      <c r="R49" s="21"/>
    </row>
    <row r="50" spans="12:18" ht="15">
      <c r="L50" s="16" t="s">
        <v>111</v>
      </c>
      <c r="M50" s="13" t="s">
        <v>112</v>
      </c>
      <c r="N50" s="3" t="s">
        <v>0</v>
      </c>
      <c r="O50" s="3">
        <v>137.57</v>
      </c>
      <c r="P50" s="4">
        <v>26.83</v>
      </c>
      <c r="Q50" s="17">
        <f>P50*O50</f>
        <v>3691.0030999999994</v>
      </c>
      <c r="R50" s="21"/>
    </row>
    <row r="51" spans="12:18" ht="15">
      <c r="L51" s="16" t="s">
        <v>162</v>
      </c>
      <c r="M51" s="13" t="s">
        <v>150</v>
      </c>
      <c r="N51" s="3" t="s">
        <v>0</v>
      </c>
      <c r="O51" s="3">
        <v>61.75</v>
      </c>
      <c r="P51" s="4">
        <v>51.19</v>
      </c>
      <c r="Q51" s="17">
        <f>P51*O51</f>
        <v>3160.9825</v>
      </c>
      <c r="R51" s="21"/>
    </row>
    <row r="52" spans="12:18" ht="15">
      <c r="L52" s="15">
        <v>7</v>
      </c>
      <c r="M52" s="57" t="s">
        <v>45</v>
      </c>
      <c r="N52" s="58"/>
      <c r="O52" s="58"/>
      <c r="P52" s="58"/>
      <c r="Q52" s="59"/>
      <c r="R52" s="22">
        <f>Q54+Q55+Q56+Q58+Q60+Q61+Q62</f>
        <v>23141.6933</v>
      </c>
    </row>
    <row r="53" spans="12:18" ht="15">
      <c r="L53" s="16" t="s">
        <v>24</v>
      </c>
      <c r="M53" s="13" t="s">
        <v>67</v>
      </c>
      <c r="N53" s="3"/>
      <c r="O53" s="3"/>
      <c r="P53" s="4"/>
      <c r="Q53" s="17"/>
      <c r="R53" s="20"/>
    </row>
    <row r="54" spans="12:18" ht="15">
      <c r="L54" s="16" t="s">
        <v>25</v>
      </c>
      <c r="M54" s="13" t="s">
        <v>118</v>
      </c>
      <c r="N54" s="3" t="s">
        <v>0</v>
      </c>
      <c r="O54" s="24">
        <v>370.44</v>
      </c>
      <c r="P54" s="4">
        <v>4.33</v>
      </c>
      <c r="Q54" s="17">
        <f>O54*P54</f>
        <v>1604.0052</v>
      </c>
      <c r="R54" s="21"/>
    </row>
    <row r="55" spans="12:18" ht="15">
      <c r="L55" s="16" t="s">
        <v>26</v>
      </c>
      <c r="M55" s="13" t="s">
        <v>119</v>
      </c>
      <c r="N55" s="3" t="s">
        <v>0</v>
      </c>
      <c r="O55" s="24">
        <v>370.44</v>
      </c>
      <c r="P55" s="4">
        <v>17.82</v>
      </c>
      <c r="Q55" s="17">
        <f>O55*P55</f>
        <v>6601.2408000000005</v>
      </c>
      <c r="R55" s="21"/>
    </row>
    <row r="56" spans="12:21" ht="15">
      <c r="L56" s="16" t="s">
        <v>27</v>
      </c>
      <c r="M56" s="13" t="s">
        <v>120</v>
      </c>
      <c r="N56" s="3" t="s">
        <v>0</v>
      </c>
      <c r="O56" s="24">
        <v>207.89</v>
      </c>
      <c r="P56" s="4">
        <v>14.87</v>
      </c>
      <c r="Q56" s="17">
        <f>O56*P56</f>
        <v>3091.3242999999998</v>
      </c>
      <c r="R56" s="21"/>
      <c r="U56" t="s">
        <v>166</v>
      </c>
    </row>
    <row r="57" spans="12:18" ht="15">
      <c r="L57" s="16" t="s">
        <v>68</v>
      </c>
      <c r="M57" s="13" t="s">
        <v>69</v>
      </c>
      <c r="N57" s="3"/>
      <c r="O57" s="3"/>
      <c r="P57" s="4"/>
      <c r="Q57" s="17"/>
      <c r="R57" s="21"/>
    </row>
    <row r="58" spans="12:18" ht="15">
      <c r="L58" s="16" t="s">
        <v>70</v>
      </c>
      <c r="M58" s="13" t="s">
        <v>157</v>
      </c>
      <c r="N58" s="3" t="s">
        <v>0</v>
      </c>
      <c r="O58" s="24">
        <v>162.55</v>
      </c>
      <c r="P58" s="4">
        <v>31.12</v>
      </c>
      <c r="Q58" s="17">
        <f>P58*O58</f>
        <v>5058.5560000000005</v>
      </c>
      <c r="R58" s="21"/>
    </row>
    <row r="59" spans="12:18" ht="15">
      <c r="L59" s="16" t="s">
        <v>71</v>
      </c>
      <c r="M59" s="13" t="s">
        <v>72</v>
      </c>
      <c r="N59" s="3"/>
      <c r="O59" s="3"/>
      <c r="P59" s="4"/>
      <c r="Q59" s="17"/>
      <c r="R59" s="21"/>
    </row>
    <row r="60" spans="12:18" ht="15">
      <c r="L60" s="16" t="s">
        <v>122</v>
      </c>
      <c r="M60" s="13" t="s">
        <v>148</v>
      </c>
      <c r="N60" s="3" t="s">
        <v>0</v>
      </c>
      <c r="O60" s="24">
        <v>327.4</v>
      </c>
      <c r="P60" s="4">
        <v>10.44</v>
      </c>
      <c r="Q60" s="17">
        <f>P60*O60</f>
        <v>3418.0559999999996</v>
      </c>
      <c r="R60" s="21"/>
    </row>
    <row r="61" spans="12:18" ht="15">
      <c r="L61" s="16" t="s">
        <v>73</v>
      </c>
      <c r="M61" s="13" t="s">
        <v>147</v>
      </c>
      <c r="N61" s="3" t="s">
        <v>0</v>
      </c>
      <c r="O61" s="24">
        <v>234.85</v>
      </c>
      <c r="P61" s="4">
        <v>10.44</v>
      </c>
      <c r="Q61" s="17">
        <f>P61*O61</f>
        <v>2451.834</v>
      </c>
      <c r="R61" s="21"/>
    </row>
    <row r="62" spans="12:18" ht="15">
      <c r="L62" s="16" t="s">
        <v>163</v>
      </c>
      <c r="M62" s="13" t="s">
        <v>74</v>
      </c>
      <c r="N62" s="3" t="s">
        <v>0</v>
      </c>
      <c r="O62" s="24">
        <v>113.17</v>
      </c>
      <c r="P62" s="4">
        <v>8.1</v>
      </c>
      <c r="Q62" s="17">
        <f>P62*O62</f>
        <v>916.677</v>
      </c>
      <c r="R62" s="21"/>
    </row>
    <row r="63" spans="12:18" ht="15">
      <c r="L63" s="15">
        <v>8</v>
      </c>
      <c r="M63" s="57" t="s">
        <v>46</v>
      </c>
      <c r="N63" s="58"/>
      <c r="O63" s="58"/>
      <c r="P63" s="58"/>
      <c r="Q63" s="59"/>
      <c r="R63" s="22">
        <f>Q65+Q66+Q68</f>
        <v>10541.0536</v>
      </c>
    </row>
    <row r="64" spans="12:18" ht="15">
      <c r="L64" s="16" t="s">
        <v>28</v>
      </c>
      <c r="M64" s="13" t="s">
        <v>75</v>
      </c>
      <c r="N64" s="3"/>
      <c r="O64" s="3"/>
      <c r="P64" s="4"/>
      <c r="Q64" s="17"/>
      <c r="R64" s="20"/>
    </row>
    <row r="65" spans="12:18" ht="15">
      <c r="L65" s="16" t="s">
        <v>29</v>
      </c>
      <c r="M65" s="13" t="s">
        <v>76</v>
      </c>
      <c r="N65" s="3" t="s">
        <v>0</v>
      </c>
      <c r="O65" s="3">
        <v>138.22</v>
      </c>
      <c r="P65" s="4">
        <v>24.98</v>
      </c>
      <c r="Q65" s="17">
        <f>P65*O65</f>
        <v>3452.7356</v>
      </c>
      <c r="R65" s="21"/>
    </row>
    <row r="66" spans="12:18" ht="15">
      <c r="L66" s="16" t="s">
        <v>30</v>
      </c>
      <c r="M66" s="13" t="s">
        <v>121</v>
      </c>
      <c r="N66" s="3" t="s">
        <v>0</v>
      </c>
      <c r="O66" s="3">
        <v>156.2</v>
      </c>
      <c r="P66" s="4">
        <v>33.19</v>
      </c>
      <c r="Q66" s="17">
        <f>P66*O66</f>
        <v>5184.277999999999</v>
      </c>
      <c r="R66" s="21"/>
    </row>
    <row r="67" spans="12:18" ht="15">
      <c r="L67" s="16" t="s">
        <v>31</v>
      </c>
      <c r="M67" s="13" t="s">
        <v>77</v>
      </c>
      <c r="N67" s="3"/>
      <c r="O67" s="3"/>
      <c r="P67" s="4"/>
      <c r="Q67" s="17"/>
      <c r="R67" s="20"/>
    </row>
    <row r="68" spans="12:18" ht="15">
      <c r="L68" s="16" t="s">
        <v>32</v>
      </c>
      <c r="M68" s="13" t="s">
        <v>78</v>
      </c>
      <c r="N68" s="3" t="s">
        <v>0</v>
      </c>
      <c r="O68" s="46">
        <v>61.5</v>
      </c>
      <c r="P68" s="4">
        <v>30.96</v>
      </c>
      <c r="Q68" s="17">
        <f>P68*O68</f>
        <v>1904.04</v>
      </c>
      <c r="R68" s="21"/>
    </row>
    <row r="69" spans="12:18" ht="15">
      <c r="L69" s="15">
        <v>9</v>
      </c>
      <c r="M69" s="57" t="s">
        <v>79</v>
      </c>
      <c r="N69" s="58"/>
      <c r="O69" s="58"/>
      <c r="P69" s="58"/>
      <c r="Q69" s="59"/>
      <c r="R69" s="22">
        <f>Q71+Q72+Q73+Q75+Q77+Q78+Q79+Q80+Q81+Q83+Q84+Q85+Q86+Q87</f>
        <v>6092.09</v>
      </c>
    </row>
    <row r="70" spans="12:18" ht="15">
      <c r="L70" s="16" t="s">
        <v>80</v>
      </c>
      <c r="M70" s="13" t="s">
        <v>81</v>
      </c>
      <c r="N70" s="3"/>
      <c r="O70" s="3"/>
      <c r="P70" s="4"/>
      <c r="Q70" s="17"/>
      <c r="R70" s="21"/>
    </row>
    <row r="71" spans="12:18" ht="15">
      <c r="L71" s="16" t="s">
        <v>82</v>
      </c>
      <c r="M71" s="13" t="s">
        <v>84</v>
      </c>
      <c r="N71" s="3" t="s">
        <v>7</v>
      </c>
      <c r="O71" s="24">
        <v>2</v>
      </c>
      <c r="P71" s="4">
        <v>11.32</v>
      </c>
      <c r="Q71" s="17">
        <f>P71*O71</f>
        <v>22.64</v>
      </c>
      <c r="R71" s="20"/>
    </row>
    <row r="72" spans="12:18" ht="15">
      <c r="L72" s="16" t="s">
        <v>83</v>
      </c>
      <c r="M72" s="13" t="s">
        <v>86</v>
      </c>
      <c r="N72" s="3" t="s">
        <v>7</v>
      </c>
      <c r="O72" s="24">
        <v>7.6</v>
      </c>
      <c r="P72" s="4">
        <v>11.32</v>
      </c>
      <c r="Q72" s="17">
        <f>P72*O72</f>
        <v>86.032</v>
      </c>
      <c r="R72" s="21"/>
    </row>
    <row r="73" spans="12:18" ht="15">
      <c r="L73" s="16" t="s">
        <v>85</v>
      </c>
      <c r="M73" s="13" t="s">
        <v>87</v>
      </c>
      <c r="N73" s="3" t="s">
        <v>7</v>
      </c>
      <c r="O73" s="3">
        <v>35.6</v>
      </c>
      <c r="P73" s="4">
        <v>11.32</v>
      </c>
      <c r="Q73" s="17">
        <f>P73*O73</f>
        <v>402.992</v>
      </c>
      <c r="R73" s="21"/>
    </row>
    <row r="74" spans="12:18" ht="15">
      <c r="L74" s="16" t="s">
        <v>89</v>
      </c>
      <c r="M74" s="13" t="s">
        <v>88</v>
      </c>
      <c r="N74" s="3"/>
      <c r="O74" s="3"/>
      <c r="P74" s="4"/>
      <c r="Q74" s="17"/>
      <c r="R74" s="21"/>
    </row>
    <row r="75" spans="12:18" ht="15">
      <c r="L75" s="16" t="s">
        <v>90</v>
      </c>
      <c r="M75" s="13" t="s">
        <v>110</v>
      </c>
      <c r="N75" s="3" t="s">
        <v>7</v>
      </c>
      <c r="O75" s="24">
        <v>32.7</v>
      </c>
      <c r="P75" s="4">
        <v>14.48</v>
      </c>
      <c r="Q75" s="17">
        <f>P75*O75</f>
        <v>473.49600000000004</v>
      </c>
      <c r="R75" s="21"/>
    </row>
    <row r="76" spans="12:18" ht="15">
      <c r="L76" s="16" t="s">
        <v>91</v>
      </c>
      <c r="M76" s="13" t="s">
        <v>92</v>
      </c>
      <c r="N76" s="3"/>
      <c r="O76" s="3"/>
      <c r="P76" s="4"/>
      <c r="Q76" s="17"/>
      <c r="R76" s="20"/>
    </row>
    <row r="77" spans="12:18" ht="15">
      <c r="L77" s="16" t="s">
        <v>93</v>
      </c>
      <c r="M77" s="13" t="s">
        <v>94</v>
      </c>
      <c r="N77" s="3" t="s">
        <v>7</v>
      </c>
      <c r="O77" s="24">
        <v>65</v>
      </c>
      <c r="P77" s="4">
        <v>12.67</v>
      </c>
      <c r="Q77" s="17">
        <f>P77*O77</f>
        <v>823.55</v>
      </c>
      <c r="R77" s="21"/>
    </row>
    <row r="78" spans="12:18" ht="15">
      <c r="L78" s="16" t="s">
        <v>95</v>
      </c>
      <c r="M78" s="13" t="s">
        <v>96</v>
      </c>
      <c r="N78" s="3" t="s">
        <v>7</v>
      </c>
      <c r="O78" s="24">
        <v>268</v>
      </c>
      <c r="P78" s="4">
        <v>2.46</v>
      </c>
      <c r="Q78" s="17">
        <f>P78*O78</f>
        <v>659.28</v>
      </c>
      <c r="R78" s="21"/>
    </row>
    <row r="79" spans="12:18" ht="15">
      <c r="L79" s="16" t="s">
        <v>97</v>
      </c>
      <c r="M79" s="14" t="s">
        <v>99</v>
      </c>
      <c r="N79" s="11" t="s">
        <v>6</v>
      </c>
      <c r="O79" s="11">
        <v>41</v>
      </c>
      <c r="P79" s="12">
        <v>12.3</v>
      </c>
      <c r="Q79" s="17">
        <f>P79*O79</f>
        <v>504.3</v>
      </c>
      <c r="R79" s="21"/>
    </row>
    <row r="80" spans="12:18" ht="15">
      <c r="L80" s="16" t="s">
        <v>98</v>
      </c>
      <c r="M80" s="14" t="s">
        <v>113</v>
      </c>
      <c r="N80" s="11" t="s">
        <v>6</v>
      </c>
      <c r="O80" s="11">
        <v>9</v>
      </c>
      <c r="P80" s="12">
        <v>50</v>
      </c>
      <c r="Q80" s="17">
        <f>P80*O80</f>
        <v>450</v>
      </c>
      <c r="R80" s="21"/>
    </row>
    <row r="81" spans="12:18" ht="15">
      <c r="L81" s="16" t="s">
        <v>100</v>
      </c>
      <c r="M81" s="14" t="s">
        <v>114</v>
      </c>
      <c r="N81" s="11" t="s">
        <v>6</v>
      </c>
      <c r="O81" s="11">
        <v>5</v>
      </c>
      <c r="P81" s="12">
        <v>23.65</v>
      </c>
      <c r="Q81" s="17">
        <f>P81*O81</f>
        <v>118.25</v>
      </c>
      <c r="R81" s="21"/>
    </row>
    <row r="82" spans="12:18" ht="15">
      <c r="L82" s="16" t="s">
        <v>101</v>
      </c>
      <c r="M82" s="13" t="s">
        <v>102</v>
      </c>
      <c r="N82" s="11"/>
      <c r="O82" s="11"/>
      <c r="P82" s="12"/>
      <c r="Q82" s="18"/>
      <c r="R82" s="21"/>
    </row>
    <row r="83" spans="12:18" ht="15">
      <c r="L83" s="16" t="s">
        <v>103</v>
      </c>
      <c r="M83" s="14" t="s">
        <v>152</v>
      </c>
      <c r="N83" s="11" t="s">
        <v>6</v>
      </c>
      <c r="O83" s="11">
        <v>2</v>
      </c>
      <c r="P83" s="12">
        <v>255.8</v>
      </c>
      <c r="Q83" s="18">
        <f>P83*O83</f>
        <v>511.6</v>
      </c>
      <c r="R83" s="20"/>
    </row>
    <row r="84" spans="12:18" ht="15">
      <c r="L84" s="16" t="s">
        <v>104</v>
      </c>
      <c r="M84" s="14" t="s">
        <v>152</v>
      </c>
      <c r="N84" s="11" t="s">
        <v>6</v>
      </c>
      <c r="O84" s="11">
        <v>3</v>
      </c>
      <c r="P84" s="12">
        <v>255.8</v>
      </c>
      <c r="Q84" s="18">
        <f>P84*O84</f>
        <v>767.4000000000001</v>
      </c>
      <c r="R84" s="20"/>
    </row>
    <row r="85" spans="12:18" ht="15">
      <c r="L85" s="16" t="s">
        <v>153</v>
      </c>
      <c r="M85" s="14" t="s">
        <v>151</v>
      </c>
      <c r="N85" s="11" t="s">
        <v>6</v>
      </c>
      <c r="O85" s="11">
        <v>5</v>
      </c>
      <c r="P85" s="12">
        <v>155.97</v>
      </c>
      <c r="Q85" s="18">
        <f>P85*O85</f>
        <v>779.85</v>
      </c>
      <c r="R85" s="21"/>
    </row>
    <row r="86" spans="12:18" ht="15">
      <c r="L86" s="16" t="s">
        <v>154</v>
      </c>
      <c r="M86" s="14" t="s">
        <v>155</v>
      </c>
      <c r="N86" s="11" t="s">
        <v>6</v>
      </c>
      <c r="O86" s="11">
        <v>6</v>
      </c>
      <c r="P86" s="12">
        <v>32.96</v>
      </c>
      <c r="Q86" s="18">
        <f>P86*O86</f>
        <v>197.76</v>
      </c>
      <c r="R86" s="21"/>
    </row>
    <row r="87" spans="12:18" ht="15">
      <c r="L87" s="16" t="s">
        <v>164</v>
      </c>
      <c r="M87" s="14" t="s">
        <v>165</v>
      </c>
      <c r="N87" s="11" t="s">
        <v>6</v>
      </c>
      <c r="O87" s="11">
        <v>1</v>
      </c>
      <c r="P87" s="12">
        <v>294.94</v>
      </c>
      <c r="Q87" s="18">
        <f>P87*O87</f>
        <v>294.94</v>
      </c>
      <c r="R87" s="21"/>
    </row>
    <row r="88" spans="12:18" ht="15">
      <c r="L88" s="15">
        <v>10</v>
      </c>
      <c r="M88" s="57" t="s">
        <v>105</v>
      </c>
      <c r="N88" s="58"/>
      <c r="O88" s="58"/>
      <c r="P88" s="58"/>
      <c r="Q88" s="59"/>
      <c r="R88" s="22">
        <f>Q89</f>
        <v>410.56399999999996</v>
      </c>
    </row>
    <row r="89" spans="12:18" ht="15.75" thickBot="1">
      <c r="L89" s="25" t="s">
        <v>106</v>
      </c>
      <c r="M89" s="26" t="s">
        <v>107</v>
      </c>
      <c r="N89" s="27" t="s">
        <v>0</v>
      </c>
      <c r="O89" s="27">
        <v>238.7</v>
      </c>
      <c r="P89" s="28">
        <v>1.72</v>
      </c>
      <c r="Q89" s="29">
        <f>P89*O89</f>
        <v>410.56399999999996</v>
      </c>
      <c r="R89" s="31"/>
    </row>
    <row r="90" spans="12:18" ht="15.75" thickBot="1">
      <c r="L90" s="67"/>
      <c r="M90" s="68"/>
      <c r="N90" s="60" t="s">
        <v>39</v>
      </c>
      <c r="O90" s="61"/>
      <c r="P90" s="61"/>
      <c r="Q90" s="62"/>
      <c r="R90" s="30">
        <f>R88+R69+R63+R45+R52+R33+R30+R28+R21+R13</f>
        <v>114534.63540000003</v>
      </c>
    </row>
    <row r="91" spans="12:18" ht="15">
      <c r="L91" s="5"/>
      <c r="M91" s="5"/>
      <c r="N91" s="5"/>
      <c r="O91" s="7"/>
      <c r="P91" s="7"/>
      <c r="Q91" s="7"/>
      <c r="R91" s="8"/>
    </row>
    <row r="92" spans="12:18" ht="15">
      <c r="L92" s="6" t="s">
        <v>33</v>
      </c>
      <c r="M92" s="6" t="s">
        <v>167</v>
      </c>
      <c r="N92" s="5"/>
      <c r="O92" s="5"/>
      <c r="P92" s="5"/>
      <c r="Q92" s="5"/>
      <c r="R92" s="5"/>
    </row>
    <row r="93" spans="12:18" ht="15">
      <c r="L93" s="5"/>
      <c r="M93" s="6" t="s">
        <v>168</v>
      </c>
      <c r="N93" s="5"/>
      <c r="O93" s="5"/>
      <c r="P93" s="5"/>
      <c r="Q93" s="5"/>
      <c r="R93" s="5"/>
    </row>
    <row r="94" spans="12:18" ht="15">
      <c r="L94" s="5"/>
      <c r="M94" s="6"/>
      <c r="N94" s="5"/>
      <c r="O94" s="5"/>
      <c r="P94" s="5"/>
      <c r="Q94" s="5"/>
      <c r="R94" s="5"/>
    </row>
    <row r="95" spans="12:18" ht="15">
      <c r="L95" s="5"/>
      <c r="M95" s="6"/>
      <c r="N95" s="5"/>
      <c r="O95" s="5"/>
      <c r="P95" s="5"/>
      <c r="Q95" s="5"/>
      <c r="R95" s="5"/>
    </row>
    <row r="96" spans="12:18" ht="15">
      <c r="L96" s="5"/>
      <c r="M96" s="44" t="s">
        <v>130</v>
      </c>
      <c r="N96" s="55" t="s">
        <v>130</v>
      </c>
      <c r="O96" s="55"/>
      <c r="P96" s="55"/>
      <c r="Q96" s="55"/>
      <c r="R96" s="55"/>
    </row>
    <row r="97" spans="12:18" ht="15">
      <c r="L97" s="5"/>
      <c r="M97" s="45" t="s">
        <v>128</v>
      </c>
      <c r="N97" s="56" t="s">
        <v>131</v>
      </c>
      <c r="O97" s="56"/>
      <c r="P97" s="56"/>
      <c r="Q97" s="56"/>
      <c r="R97" s="56"/>
    </row>
    <row r="98" spans="12:18" ht="15">
      <c r="L98" s="5"/>
      <c r="M98" s="44" t="s">
        <v>129</v>
      </c>
      <c r="N98" s="55" t="s">
        <v>132</v>
      </c>
      <c r="O98" s="55"/>
      <c r="P98" s="55"/>
      <c r="Q98" s="55"/>
      <c r="R98" s="55"/>
    </row>
  </sheetData>
  <sheetProtection/>
  <mergeCells count="28">
    <mergeCell ref="M1:X1"/>
    <mergeCell ref="M2:X2"/>
    <mergeCell ref="N11:O11"/>
    <mergeCell ref="N8:O8"/>
    <mergeCell ref="P11:R11"/>
    <mergeCell ref="P8:Q8"/>
    <mergeCell ref="P10:Q10"/>
    <mergeCell ref="M6:R7"/>
    <mergeCell ref="M20:Q20"/>
    <mergeCell ref="M28:Q28"/>
    <mergeCell ref="L90:M90"/>
    <mergeCell ref="M69:Q69"/>
    <mergeCell ref="M88:Q88"/>
    <mergeCell ref="M4:R5"/>
    <mergeCell ref="M63:Q63"/>
    <mergeCell ref="M30:Q30"/>
    <mergeCell ref="M33:Q33"/>
    <mergeCell ref="M45:Q45"/>
    <mergeCell ref="L10:L11"/>
    <mergeCell ref="M10:M11"/>
    <mergeCell ref="N9:O10"/>
    <mergeCell ref="N96:R96"/>
    <mergeCell ref="N97:R97"/>
    <mergeCell ref="N98:R98"/>
    <mergeCell ref="M52:Q52"/>
    <mergeCell ref="N90:Q90"/>
    <mergeCell ref="P9:Q9"/>
    <mergeCell ref="M13:Q13"/>
  </mergeCells>
  <printOptions/>
  <pageMargins left="1.28" right="0.3937007874015748" top="0.3937007874015748" bottom="0.3937007874015748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Rosana</cp:lastModifiedBy>
  <cp:lastPrinted>2014-01-08T11:28:26Z</cp:lastPrinted>
  <dcterms:created xsi:type="dcterms:W3CDTF">2008-09-18T11:41:39Z</dcterms:created>
  <dcterms:modified xsi:type="dcterms:W3CDTF">2014-04-11T13:43:34Z</dcterms:modified>
  <cp:category/>
  <cp:version/>
  <cp:contentType/>
  <cp:contentStatus/>
</cp:coreProperties>
</file>